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490" windowHeight="7245"/>
  </bookViews>
  <sheets>
    <sheet name="BALANCES DE TESORERÍA" sheetId="1" r:id="rId1"/>
  </sheets>
  <calcPr calcId="145621"/>
</workbook>
</file>

<file path=xl/calcChain.xml><?xml version="1.0" encoding="utf-8"?>
<calcChain xmlns="http://schemas.openxmlformats.org/spreadsheetml/2006/main">
  <c r="E9" i="1" l="1"/>
  <c r="D9" i="1" l="1"/>
  <c r="N17" i="1"/>
  <c r="N16" i="1"/>
  <c r="N15" i="1"/>
  <c r="H26" i="1" l="1"/>
  <c r="D26" i="1"/>
  <c r="B26" i="1"/>
  <c r="K9" i="1"/>
  <c r="I9" i="1"/>
  <c r="G9" i="1"/>
  <c r="F9" i="1"/>
  <c r="M9" i="1"/>
  <c r="B9" i="1"/>
  <c r="N9" i="1" s="1"/>
  <c r="M18" i="1"/>
  <c r="L18" i="1"/>
  <c r="K18" i="1"/>
  <c r="J18" i="1"/>
  <c r="I18" i="1"/>
  <c r="H18" i="1"/>
  <c r="G18" i="1"/>
  <c r="F18" i="1"/>
  <c r="E18" i="1"/>
  <c r="D18" i="1"/>
  <c r="C18" i="1"/>
  <c r="B18" i="1"/>
  <c r="M26" i="1"/>
  <c r="L26" i="1"/>
  <c r="K26" i="1"/>
  <c r="J26" i="1"/>
  <c r="I26" i="1"/>
  <c r="G26" i="1"/>
  <c r="F26" i="1"/>
  <c r="E26" i="1"/>
  <c r="C26" i="1"/>
  <c r="N25" i="1"/>
  <c r="N24" i="1"/>
  <c r="N23" i="1"/>
  <c r="N22" i="1"/>
  <c r="N21" i="1"/>
  <c r="N20" i="1"/>
  <c r="N14" i="1"/>
  <c r="N13" i="1"/>
  <c r="N12" i="1"/>
  <c r="N11" i="1"/>
  <c r="N37" i="1"/>
  <c r="B37" i="1"/>
  <c r="C37" i="1"/>
  <c r="D37" i="1"/>
  <c r="E37" i="1"/>
  <c r="F37" i="1"/>
  <c r="G37" i="1"/>
  <c r="H37" i="1"/>
  <c r="I37" i="1"/>
  <c r="J37" i="1"/>
  <c r="K37" i="1"/>
  <c r="L37" i="1"/>
  <c r="M37" i="1"/>
  <c r="D28" i="1" l="1"/>
  <c r="F28" i="1"/>
  <c r="F30" i="1" s="1"/>
  <c r="F38" i="1" s="1"/>
  <c r="E28" i="1"/>
  <c r="E30" i="1" s="1"/>
  <c r="E38" i="1" s="1"/>
  <c r="H9" i="1"/>
  <c r="L9" i="1"/>
  <c r="C9" i="1"/>
  <c r="J9" i="1"/>
  <c r="G28" i="1"/>
  <c r="G30" i="1" s="1"/>
  <c r="G38" i="1" s="1"/>
  <c r="M28" i="1"/>
  <c r="M30" i="1" s="1"/>
  <c r="N30" i="1" s="1"/>
  <c r="H28" i="1"/>
  <c r="J28" i="1"/>
  <c r="I28" i="1"/>
  <c r="I30" i="1" s="1"/>
  <c r="I38" i="1" s="1"/>
  <c r="L28" i="1"/>
  <c r="C28" i="1"/>
  <c r="N26" i="1"/>
  <c r="O22" i="1" s="1"/>
  <c r="K28" i="1"/>
  <c r="K30" i="1" s="1"/>
  <c r="K38" i="1" s="1"/>
  <c r="B28" i="1"/>
  <c r="B30" i="1" s="1"/>
  <c r="B38" i="1" s="1"/>
  <c r="N18" i="1"/>
  <c r="O17" i="1" s="1"/>
  <c r="O15" i="1" l="1"/>
  <c r="O16" i="1"/>
  <c r="D30" i="1"/>
  <c r="D38" i="1" s="1"/>
  <c r="C30" i="1"/>
  <c r="C38" i="1" s="1"/>
  <c r="L30" i="1"/>
  <c r="L38" i="1" s="1"/>
  <c r="H30" i="1"/>
  <c r="H38" i="1" s="1"/>
  <c r="J30" i="1"/>
  <c r="J38" i="1" s="1"/>
  <c r="O24" i="1"/>
  <c r="M38" i="1"/>
  <c r="O25" i="1"/>
  <c r="O21" i="1"/>
  <c r="O23" i="1"/>
  <c r="O20" i="1"/>
  <c r="N28" i="1"/>
  <c r="N38" i="1" s="1"/>
  <c r="O12" i="1"/>
  <c r="O11" i="1"/>
  <c r="O14" i="1"/>
  <c r="O13" i="1"/>
  <c r="O26" i="1" l="1"/>
  <c r="O18" i="1"/>
</calcChain>
</file>

<file path=xl/sharedStrings.xml><?xml version="1.0" encoding="utf-8"?>
<sst xmlns="http://schemas.openxmlformats.org/spreadsheetml/2006/main" count="49" uniqueCount="42">
  <si>
    <t>MUNICIPALIDAD DE VENADO TUERTO - SECRETARÍA DE DESARROLLO ECONÓMICO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</si>
  <si>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</si>
  <si>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</si>
  <si>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</si>
  <si>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</si>
  <si>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</si>
  <si>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</si>
  <si>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</si>
  <si>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</si>
  <si>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</si>
  <si>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</si>
  <si>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</si>
  <si>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</si>
  <si>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</si>
  <si>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B. INGRESOS</t>
  </si>
  <si>
    <t>C. EGRESOS</t>
  </si>
  <si>
    <t>C1.VIARIACIÓN DISPONIBILIDADES (B - C)</t>
  </si>
  <si>
    <t>D. SALDO DISPONIBILIDADES AL FINAL</t>
  </si>
  <si>
    <t>E. SALDO DISPONIBILIDADES AL FINAL</t>
  </si>
  <si>
    <t>DIFERENCIA ( D - E )</t>
  </si>
  <si>
    <t xml:space="preserve">    </t>
  </si>
  <si>
    <t>A. SALDO DISPONIBILIDADES AL INICIO</t>
  </si>
  <si>
    <t>TOTAL AÑO</t>
  </si>
  <si>
    <t xml:space="preserve">RECAUDACIONES A DEPOSITAR      </t>
  </si>
  <si>
    <t xml:space="preserve">BANCOS                         </t>
  </si>
  <si>
    <t xml:space="preserve">PLAZOS FIJOS                   </t>
  </si>
  <si>
    <t xml:space="preserve">INVERSIONES                    </t>
  </si>
  <si>
    <t xml:space="preserve">COPARTICIPACION NACIONAL       </t>
  </si>
  <si>
    <t xml:space="preserve">COPARTICIPACION PROVINCIAL     </t>
  </si>
  <si>
    <t xml:space="preserve">RECURSOS DE CAPITAL            </t>
  </si>
  <si>
    <t xml:space="preserve">RECURSOS DE FINANCIAMIENTO     </t>
  </si>
  <si>
    <t xml:space="preserve">EROGACIONES EN PERSONAL        </t>
  </si>
  <si>
    <t xml:space="preserve">EROGACIONES POR TRANSFERENCIAS </t>
  </si>
  <si>
    <t xml:space="preserve">EROGACIONES DE CAPITAL         </t>
  </si>
  <si>
    <t>EROGACIONES EN BIENES Y SERVICIOS</t>
  </si>
  <si>
    <t>EROGACIONES POR INTERESES DE DEUDA</t>
  </si>
  <si>
    <t>BALANCES MENSUALES DE TESORERÍA     -     AÑO 2025</t>
  </si>
  <si>
    <t>INGRESOS TRIBUTARIOS</t>
  </si>
  <si>
    <t>INGRESOS NO TRIBUTARIOS</t>
  </si>
  <si>
    <t>INGRESOS VARIOS</t>
  </si>
  <si>
    <t xml:space="preserve">EGRESOS VARIOS                 </t>
  </si>
  <si>
    <t>NOTA: Cifras en base a ejecución presupuestaria sujetas a ajustes de la Dirección de Contaduría (15/07/2026)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</si>
</sst>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dd\-mm\-yy"/>
    <numFmt numFmtId="166" formatCode="0_ ;[Red]\-0\ "/>
  </numFmts>
  <fonts count="5" x14ac:knownFonts="1"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>
      <alignment vertical="center"/>
    </xf>
  </cellStyleXfs>
  <cellXfs count="50">
    <xf numFmtId="164" fontId="0" fillId="0" borderId="0" xfId="0">
      <alignment vertical="center"/>
    </xf>
    <xf numFmtId="164" fontId="0" fillId="0" borderId="0" xfId="0" applyFont="1" applyFill="1" applyBorder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3" fillId="0" borderId="6" xfId="0" applyFont="1" applyFill="1" applyBorder="1">
      <alignment vertical="center"/>
    </xf>
    <xf numFmtId="164" fontId="1" fillId="0" borderId="7" xfId="0" applyFont="1" applyFill="1" applyBorder="1">
      <alignment vertical="center"/>
    </xf>
    <xf numFmtId="164" fontId="1" fillId="0" borderId="8" xfId="0" applyFont="1" applyFill="1" applyBorder="1">
      <alignment vertical="center"/>
    </xf>
    <xf numFmtId="164" fontId="1" fillId="0" borderId="6" xfId="0" applyFont="1" applyFill="1" applyBorder="1">
      <alignment vertical="center"/>
    </xf>
    <xf numFmtId="164" fontId="3" fillId="0" borderId="6" xfId="0" applyFont="1" applyFill="1" applyBorder="1" applyAlignment="1">
      <alignment horizontal="right" vertical="center"/>
    </xf>
    <xf numFmtId="164" fontId="3" fillId="0" borderId="9" xfId="0" applyFont="1" applyFill="1" applyBorder="1">
      <alignment vertical="center"/>
    </xf>
    <xf numFmtId="164" fontId="4" fillId="0" borderId="0" xfId="0" applyFont="1" applyFill="1" applyBorder="1">
      <alignment vertical="center"/>
    </xf>
    <xf numFmtId="164" fontId="1" fillId="0" borderId="10" xfId="0" applyFont="1" applyFill="1" applyBorder="1">
      <alignment vertical="center"/>
    </xf>
    <xf numFmtId="164" fontId="3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>
      <alignment vertical="center"/>
    </xf>
    <xf numFmtId="164" fontId="3" fillId="0" borderId="3" xfId="0" applyFont="1" applyFill="1" applyBorder="1">
      <alignment vertical="center"/>
    </xf>
    <xf numFmtId="164" fontId="3" fillId="0" borderId="4" xfId="0" applyFont="1" applyFill="1" applyBorder="1">
      <alignment vertical="center"/>
    </xf>
    <xf numFmtId="4" fontId="3" fillId="0" borderId="3" xfId="0" applyNumberFormat="1" applyFont="1" applyFill="1" applyBorder="1">
      <alignment vertical="center"/>
    </xf>
    <xf numFmtId="164" fontId="1" fillId="0" borderId="1" xfId="0" applyFont="1" applyFill="1" applyBorder="1">
      <alignment vertical="center"/>
    </xf>
    <xf numFmtId="166" fontId="0" fillId="0" borderId="13" xfId="0" applyNumberFormat="1" applyFont="1" applyFill="1" applyBorder="1" applyAlignment="1">
      <alignment horizontal="center" vertical="center"/>
    </xf>
    <xf numFmtId="164" fontId="3" fillId="0" borderId="14" xfId="0" applyFont="1" applyFill="1" applyBorder="1">
      <alignment vertical="center"/>
    </xf>
    <xf numFmtId="164" fontId="1" fillId="0" borderId="0" xfId="0" applyFont="1" applyFill="1" applyBorder="1">
      <alignment vertical="center"/>
    </xf>
    <xf numFmtId="10" fontId="0" fillId="0" borderId="13" xfId="0" applyNumberFormat="1" applyFont="1" applyFill="1" applyBorder="1" applyAlignment="1">
      <alignment horizontal="center" vertical="center"/>
    </xf>
    <xf numFmtId="10" fontId="4" fillId="0" borderId="13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164" fontId="1" fillId="0" borderId="13" xfId="0" applyFont="1" applyFill="1" applyBorder="1">
      <alignment vertical="center"/>
    </xf>
    <xf numFmtId="165" fontId="3" fillId="0" borderId="10" xfId="0" applyNumberFormat="1" applyFont="1" applyFill="1" applyBorder="1" applyAlignment="1">
      <alignment horizontal="center" vertical="center"/>
    </xf>
    <xf numFmtId="164" fontId="1" fillId="0" borderId="9" xfId="0" applyFont="1" applyFill="1" applyBorder="1">
      <alignment vertical="center"/>
    </xf>
    <xf numFmtId="164" fontId="3" fillId="0" borderId="18" xfId="0" applyFont="1" applyFill="1" applyBorder="1">
      <alignment vertical="center"/>
    </xf>
    <xf numFmtId="164" fontId="1" fillId="0" borderId="19" xfId="0" applyFont="1" applyFill="1" applyBorder="1">
      <alignment vertical="center"/>
    </xf>
    <xf numFmtId="164" fontId="3" fillId="0" borderId="2" xfId="0" applyFont="1" applyFill="1" applyBorder="1">
      <alignment vertical="center"/>
    </xf>
    <xf numFmtId="164" fontId="3" fillId="0" borderId="1" xfId="0" applyFont="1" applyFill="1" applyBorder="1">
      <alignment vertical="center"/>
    </xf>
    <xf numFmtId="164" fontId="1" fillId="0" borderId="20" xfId="0" applyFont="1" applyFill="1" applyBorder="1">
      <alignment vertical="center"/>
    </xf>
    <xf numFmtId="4" fontId="3" fillId="0" borderId="4" xfId="0" applyNumberFormat="1" applyFont="1" applyFill="1" applyBorder="1">
      <alignment vertical="center"/>
    </xf>
    <xf numFmtId="164" fontId="1" fillId="0" borderId="22" xfId="0" applyFont="1" applyFill="1" applyBorder="1">
      <alignment vertical="center"/>
    </xf>
    <xf numFmtId="164" fontId="1" fillId="0" borderId="23" xfId="0" applyFont="1" applyFill="1" applyBorder="1">
      <alignment vertical="center"/>
    </xf>
    <xf numFmtId="164" fontId="1" fillId="0" borderId="24" xfId="0" applyFont="1" applyFill="1" applyBorder="1">
      <alignment vertical="center"/>
    </xf>
    <xf numFmtId="164" fontId="3" fillId="0" borderId="24" xfId="0" applyFont="1" applyFill="1" applyBorder="1">
      <alignment vertical="center"/>
    </xf>
    <xf numFmtId="4" fontId="3" fillId="0" borderId="21" xfId="0" applyNumberFormat="1" applyFont="1" applyFill="1" applyBorder="1">
      <alignment vertical="center"/>
    </xf>
    <xf numFmtId="164" fontId="1" fillId="0" borderId="25" xfId="0" applyFont="1" applyFill="1" applyBorder="1">
      <alignment vertical="center"/>
    </xf>
    <xf numFmtId="164" fontId="1" fillId="0" borderId="18" xfId="0" applyFont="1" applyFill="1" applyBorder="1">
      <alignment vertical="center"/>
    </xf>
    <xf numFmtId="164" fontId="3" fillId="0" borderId="26" xfId="0" applyFont="1" applyFill="1" applyBorder="1">
      <alignment vertical="center"/>
    </xf>
    <xf numFmtId="164" fontId="3" fillId="0" borderId="21" xfId="0" applyFont="1" applyFill="1" applyBorder="1">
      <alignment vertical="center"/>
    </xf>
    <xf numFmtId="164" fontId="3" fillId="0" borderId="11" xfId="0" applyFont="1" applyFill="1" applyBorder="1" applyAlignment="1">
      <alignment horizontal="center" vertical="center"/>
    </xf>
    <xf numFmtId="164" fontId="3" fillId="0" borderId="12" xfId="0" applyFont="1" applyFill="1" applyBorder="1" applyAlignment="1">
      <alignment horizontal="center" vertical="center"/>
    </xf>
    <xf numFmtId="164" fontId="3" fillId="0" borderId="5" xfId="0" applyFont="1" applyFill="1" applyBorder="1" applyAlignment="1">
      <alignment horizontal="center" vertical="center"/>
    </xf>
    <xf numFmtId="164" fontId="2" fillId="0" borderId="11" xfId="0" applyFont="1" applyFill="1" applyBorder="1" applyAlignment="1">
      <alignment horizontal="center" vertical="center"/>
    </xf>
    <xf numFmtId="164" fontId="2" fillId="0" borderId="12" xfId="0" applyFont="1" applyFill="1" applyBorder="1" applyAlignment="1">
      <alignment horizontal="center" vertical="center"/>
    </xf>
    <xf numFmtId="164" fontId="2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76200</xdr:rowOff>
    </xdr:from>
    <xdr:to>
      <xdr:col>0</xdr:col>
      <xdr:colOff>1704975</xdr:colOff>
      <xdr:row>0</xdr:row>
      <xdr:rowOff>685800</xdr:rowOff>
    </xdr:to>
    <xdr:pic>
      <xdr:nvPicPr>
        <xdr:cNvPr id="140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247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11" sqref="A11"/>
      <selection pane="bottomRight" activeCell="G37" sqref="G37"/>
    </sheetView>
  </sheetViews>
  <sheetFormatPr baseColWidth="10" defaultColWidth="15.7109375" defaultRowHeight="24.95" customHeight="1" x14ac:dyDescent="0.2"/>
  <cols>
    <col min="1" max="1" width="35.85546875" style="1" bestFit="1" customWidth="1"/>
    <col min="2" max="13" width="14.28515625" style="1" bestFit="1" customWidth="1"/>
    <col min="14" max="14" width="14.28515625" style="1" hidden="1" customWidth="1"/>
    <col min="15" max="16" width="0" style="1" hidden="1" customWidth="1"/>
    <col min="17" max="16384" width="15.7109375" style="1"/>
  </cols>
  <sheetData>
    <row r="1" spans="1:15" ht="59.25" customHeight="1" thickBot="1" x14ac:dyDescent="0.25">
      <c r="A1" s="17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5" ht="12" customHeight="1" thickBot="1" x14ac:dyDescent="0.25">
      <c r="A2" s="44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8">
        <v>2025</v>
      </c>
    </row>
    <row r="3" spans="1:15" s="3" customFormat="1" ht="12" customHeight="1" thickBot="1" x14ac:dyDescent="0.25">
      <c r="A3" s="2"/>
      <c r="B3" s="24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4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4" t="s">
        <v>11</v>
      </c>
      <c r="M3" s="25" t="s">
        <v>12</v>
      </c>
      <c r="N3" s="27" t="s">
        <v>22</v>
      </c>
    </row>
    <row r="4" spans="1:15" ht="12" customHeight="1" x14ac:dyDescent="0.2">
      <c r="A4" s="4" t="s">
        <v>21</v>
      </c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  <c r="M4" s="35"/>
      <c r="N4" s="33"/>
    </row>
    <row r="5" spans="1:15" ht="12" customHeight="1" x14ac:dyDescent="0.2">
      <c r="A5" s="7" t="s">
        <v>23</v>
      </c>
      <c r="B5" s="33">
        <v>24486541.329999998</v>
      </c>
      <c r="C5" s="33">
        <v>41422734.32</v>
      </c>
      <c r="D5" s="26">
        <v>28358715.170000002</v>
      </c>
      <c r="E5" s="26">
        <v>29981815.75</v>
      </c>
      <c r="F5" s="26">
        <v>25333139.489999998</v>
      </c>
      <c r="G5" s="26">
        <v>26672434.309999999</v>
      </c>
      <c r="H5" s="26"/>
      <c r="I5" s="26"/>
      <c r="J5" s="26"/>
      <c r="K5" s="26"/>
      <c r="L5" s="26"/>
      <c r="M5" s="35"/>
      <c r="N5" s="33">
        <v>0</v>
      </c>
    </row>
    <row r="6" spans="1:15" ht="12" customHeight="1" x14ac:dyDescent="0.2">
      <c r="A6" s="7" t="s">
        <v>24</v>
      </c>
      <c r="B6" s="33">
        <v>635133171.08000004</v>
      </c>
      <c r="C6" s="33">
        <v>461108092.12</v>
      </c>
      <c r="D6" s="26">
        <v>867039339.30999994</v>
      </c>
      <c r="E6" s="26">
        <v>2157264095.9299998</v>
      </c>
      <c r="F6" s="26">
        <v>344333770.94999999</v>
      </c>
      <c r="G6" s="26">
        <v>671998400.70000005</v>
      </c>
      <c r="H6" s="26"/>
      <c r="I6" s="26"/>
      <c r="J6" s="26"/>
      <c r="K6" s="26"/>
      <c r="L6" s="26"/>
      <c r="M6" s="35"/>
      <c r="N6" s="33">
        <v>0</v>
      </c>
    </row>
    <row r="7" spans="1:15" ht="12" customHeight="1" x14ac:dyDescent="0.2">
      <c r="A7" s="7" t="s">
        <v>25</v>
      </c>
      <c r="B7" s="33">
        <v>11118303086.809999</v>
      </c>
      <c r="C7" s="33">
        <v>14517302293.030001</v>
      </c>
      <c r="D7" s="26">
        <v>17194846250.560001</v>
      </c>
      <c r="E7" s="26">
        <v>16284507409.219999</v>
      </c>
      <c r="F7" s="26">
        <v>16272769683.65</v>
      </c>
      <c r="G7" s="26">
        <v>12315066150.52</v>
      </c>
      <c r="H7" s="26"/>
      <c r="I7" s="26"/>
      <c r="J7" s="26"/>
      <c r="K7" s="26"/>
      <c r="L7" s="26"/>
      <c r="M7" s="35"/>
      <c r="N7" s="33">
        <v>0</v>
      </c>
    </row>
    <row r="8" spans="1:15" ht="12" customHeight="1" thickBot="1" x14ac:dyDescent="0.25">
      <c r="A8" s="7" t="s">
        <v>26</v>
      </c>
      <c r="B8" s="33">
        <v>2020132971.3399999</v>
      </c>
      <c r="C8" s="33">
        <v>503612026.19999999</v>
      </c>
      <c r="D8" s="26">
        <v>660848269.94000006</v>
      </c>
      <c r="E8" s="26">
        <v>31119023.899999999</v>
      </c>
      <c r="F8" s="26">
        <v>883598791.29999995</v>
      </c>
      <c r="G8" s="26">
        <v>4677462215.8299999</v>
      </c>
      <c r="H8" s="26"/>
      <c r="I8" s="26"/>
      <c r="J8" s="26"/>
      <c r="K8" s="26"/>
      <c r="L8" s="26"/>
      <c r="M8" s="35"/>
      <c r="N8" s="33">
        <v>0</v>
      </c>
    </row>
    <row r="9" spans="1:15" s="10" customFormat="1" ht="12" customHeight="1" thickBot="1" x14ac:dyDescent="0.25">
      <c r="A9" s="8" t="s">
        <v>13</v>
      </c>
      <c r="B9" s="15">
        <f t="shared" ref="B9:M9" si="0">SUM(B5:B8)</f>
        <v>13798055770.559999</v>
      </c>
      <c r="C9" s="31">
        <f t="shared" si="0"/>
        <v>15523445145.670002</v>
      </c>
      <c r="D9" s="9">
        <f t="shared" si="0"/>
        <v>18751092574.98</v>
      </c>
      <c r="E9" s="9">
        <f t="shared" si="0"/>
        <v>18502872344.799999</v>
      </c>
      <c r="F9" s="31">
        <f t="shared" si="0"/>
        <v>17526035385.389999</v>
      </c>
      <c r="G9" s="31">
        <f t="shared" si="0"/>
        <v>17691199201.360001</v>
      </c>
      <c r="H9" s="31">
        <f t="shared" si="0"/>
        <v>0</v>
      </c>
      <c r="I9" s="31">
        <f t="shared" si="0"/>
        <v>0</v>
      </c>
      <c r="J9" s="31">
        <f t="shared" si="0"/>
        <v>0</v>
      </c>
      <c r="K9" s="31">
        <f t="shared" si="0"/>
        <v>0</v>
      </c>
      <c r="L9" s="31">
        <f t="shared" si="0"/>
        <v>0</v>
      </c>
      <c r="M9" s="32">
        <f t="shared" si="0"/>
        <v>0</v>
      </c>
      <c r="N9" s="29">
        <f>+B9</f>
        <v>13798055770.559999</v>
      </c>
    </row>
    <row r="10" spans="1:15" ht="12" customHeight="1" x14ac:dyDescent="0.2">
      <c r="A10" s="4" t="s">
        <v>14</v>
      </c>
      <c r="B10" s="6"/>
      <c r="C10" s="5"/>
      <c r="D10" s="5"/>
      <c r="E10" s="5"/>
      <c r="F10" s="5"/>
      <c r="G10" s="6"/>
      <c r="H10" s="5"/>
      <c r="I10" s="5"/>
      <c r="J10" s="5"/>
      <c r="K10" s="5"/>
      <c r="L10" s="5"/>
      <c r="M10" s="11"/>
      <c r="N10" s="11"/>
    </row>
    <row r="11" spans="1:15" ht="12" customHeight="1" x14ac:dyDescent="0.2">
      <c r="A11" s="7" t="s">
        <v>37</v>
      </c>
      <c r="B11" s="33">
        <v>3285551472.7399998</v>
      </c>
      <c r="C11" s="26">
        <v>2852912549.4200001</v>
      </c>
      <c r="D11" s="26">
        <v>2520687134.2800002</v>
      </c>
      <c r="E11" s="26">
        <v>2973615482.4099998</v>
      </c>
      <c r="F11" s="26">
        <v>2784518703.5799999</v>
      </c>
      <c r="G11" s="26">
        <v>2893689694.9099998</v>
      </c>
      <c r="H11" s="26"/>
      <c r="I11" s="26"/>
      <c r="J11" s="26"/>
      <c r="K11" s="26"/>
      <c r="L11" s="26"/>
      <c r="M11" s="35"/>
      <c r="N11" s="33">
        <f>SUM(B11:M11)</f>
        <v>17310975037.34</v>
      </c>
      <c r="O11" s="21">
        <f t="shared" ref="O11:O17" si="1">+N11/$N$18</f>
        <v>0.44684430494414829</v>
      </c>
    </row>
    <row r="12" spans="1:15" ht="12" customHeight="1" x14ac:dyDescent="0.2">
      <c r="A12" s="7" t="s">
        <v>38</v>
      </c>
      <c r="B12" s="33">
        <v>321012020.13</v>
      </c>
      <c r="C12" s="26">
        <v>464074522.22000003</v>
      </c>
      <c r="D12" s="26">
        <v>659519853.5</v>
      </c>
      <c r="E12" s="26">
        <v>788826221.49300003</v>
      </c>
      <c r="F12" s="26">
        <v>739339402.91999996</v>
      </c>
      <c r="G12" s="26">
        <v>518388666.98000002</v>
      </c>
      <c r="H12" s="26"/>
      <c r="I12" s="26"/>
      <c r="J12" s="26"/>
      <c r="K12" s="26"/>
      <c r="L12" s="26"/>
      <c r="M12" s="35"/>
      <c r="N12" s="33">
        <f t="shared" ref="N12:N17" si="2">SUM(B12:M12)</f>
        <v>3491160687.243</v>
      </c>
      <c r="O12" s="21">
        <f t="shared" si="1"/>
        <v>9.0116545565716633E-2</v>
      </c>
    </row>
    <row r="13" spans="1:15" ht="12" customHeight="1" x14ac:dyDescent="0.2">
      <c r="A13" s="7" t="s">
        <v>27</v>
      </c>
      <c r="B13" s="33">
        <v>851466338.62</v>
      </c>
      <c r="C13" s="26">
        <v>631833313.65999997</v>
      </c>
      <c r="D13" s="26">
        <v>614696628.78999996</v>
      </c>
      <c r="E13" s="26">
        <v>644548087.47000003</v>
      </c>
      <c r="F13" s="26">
        <v>675768998.29999995</v>
      </c>
      <c r="G13" s="26">
        <v>873531237.99000001</v>
      </c>
      <c r="H13" s="26"/>
      <c r="I13" s="26"/>
      <c r="J13" s="26"/>
      <c r="K13" s="26"/>
      <c r="L13" s="26"/>
      <c r="M13" s="35"/>
      <c r="N13" s="33">
        <f t="shared" si="2"/>
        <v>4291844604.8299999</v>
      </c>
      <c r="O13" s="21">
        <f t="shared" si="1"/>
        <v>0.11078441943546587</v>
      </c>
    </row>
    <row r="14" spans="1:15" ht="12" customHeight="1" x14ac:dyDescent="0.2">
      <c r="A14" s="7" t="s">
        <v>28</v>
      </c>
      <c r="B14" s="33">
        <v>1138169580.4400001</v>
      </c>
      <c r="C14" s="26">
        <v>3725263542.21</v>
      </c>
      <c r="D14" s="26">
        <v>1300532649.0699999</v>
      </c>
      <c r="E14" s="26">
        <v>1164079861.74</v>
      </c>
      <c r="F14" s="26">
        <v>883620162.45000005</v>
      </c>
      <c r="G14" s="26">
        <v>1273841368.05</v>
      </c>
      <c r="H14" s="26"/>
      <c r="I14" s="26"/>
      <c r="J14" s="26"/>
      <c r="K14" s="26"/>
      <c r="L14" s="26"/>
      <c r="M14" s="35"/>
      <c r="N14" s="33">
        <f t="shared" si="2"/>
        <v>9485507163.9599991</v>
      </c>
      <c r="O14" s="21">
        <f t="shared" si="1"/>
        <v>0.24484726288264225</v>
      </c>
    </row>
    <row r="15" spans="1:15" ht="12" customHeight="1" x14ac:dyDescent="0.2">
      <c r="A15" s="7" t="s">
        <v>29</v>
      </c>
      <c r="B15" s="33">
        <v>42999979.810000002</v>
      </c>
      <c r="C15" s="26">
        <v>53703118.350000001</v>
      </c>
      <c r="D15" s="26">
        <v>57618446.689999998</v>
      </c>
      <c r="E15" s="26">
        <v>44985463.159999996</v>
      </c>
      <c r="F15" s="26">
        <v>54021970.719999999</v>
      </c>
      <c r="G15" s="26">
        <v>61425564.350000001</v>
      </c>
      <c r="H15" s="26"/>
      <c r="I15" s="26"/>
      <c r="J15" s="26"/>
      <c r="K15" s="26"/>
      <c r="L15" s="26"/>
      <c r="M15" s="35"/>
      <c r="N15" s="33">
        <f t="shared" si="2"/>
        <v>314754543.07999998</v>
      </c>
      <c r="O15" s="21">
        <f t="shared" si="1"/>
        <v>8.1246882239284449E-3</v>
      </c>
    </row>
    <row r="16" spans="1:15" ht="12" customHeight="1" x14ac:dyDescent="0.2">
      <c r="A16" s="7" t="s">
        <v>30</v>
      </c>
      <c r="B16" s="33">
        <v>1122107185.22</v>
      </c>
      <c r="C16" s="26">
        <v>310152088.73000002</v>
      </c>
      <c r="D16" s="26">
        <v>132889642.26000001</v>
      </c>
      <c r="E16" s="26">
        <v>332806559.25</v>
      </c>
      <c r="F16" s="26">
        <v>1402497120.45</v>
      </c>
      <c r="G16" s="26">
        <v>384582236.62</v>
      </c>
      <c r="H16" s="26"/>
      <c r="I16" s="26"/>
      <c r="J16" s="26"/>
      <c r="K16" s="26"/>
      <c r="L16" s="26"/>
      <c r="M16" s="35"/>
      <c r="N16" s="33">
        <f t="shared" si="2"/>
        <v>3685034832.5299997</v>
      </c>
      <c r="O16" s="21">
        <f t="shared" si="1"/>
        <v>9.5120975270602967E-2</v>
      </c>
    </row>
    <row r="17" spans="1:15" ht="12" customHeight="1" thickBot="1" x14ac:dyDescent="0.25">
      <c r="A17" s="7" t="s">
        <v>39</v>
      </c>
      <c r="B17" s="40">
        <v>17024171.260000002</v>
      </c>
      <c r="C17" s="30">
        <v>66029313.340000004</v>
      </c>
      <c r="D17" s="30">
        <v>20068636.899999999</v>
      </c>
      <c r="E17" s="30">
        <v>35519490.049999997</v>
      </c>
      <c r="F17" s="30">
        <v>18027046.57</v>
      </c>
      <c r="G17" s="30">
        <v>4561727.4400000004</v>
      </c>
      <c r="H17" s="30"/>
      <c r="I17" s="30"/>
      <c r="J17" s="30"/>
      <c r="K17" s="30"/>
      <c r="L17" s="30"/>
      <c r="M17" s="36"/>
      <c r="N17" s="33">
        <f t="shared" si="2"/>
        <v>161230385.56</v>
      </c>
      <c r="O17" s="21">
        <f t="shared" si="1"/>
        <v>4.1618036774955479E-3</v>
      </c>
    </row>
    <row r="18" spans="1:15" s="10" customFormat="1" ht="12" customHeight="1" thickBot="1" x14ac:dyDescent="0.25">
      <c r="A18" s="8" t="s">
        <v>13</v>
      </c>
      <c r="B18" s="15">
        <f t="shared" ref="B18:O18" si="3">SUM(B11:B17)</f>
        <v>6778330748.2200012</v>
      </c>
      <c r="C18" s="31">
        <f t="shared" si="3"/>
        <v>8103968447.9300003</v>
      </c>
      <c r="D18" s="31">
        <f t="shared" si="3"/>
        <v>5306012991.4899998</v>
      </c>
      <c r="E18" s="31">
        <f t="shared" si="3"/>
        <v>5984381165.573</v>
      </c>
      <c r="F18" s="31">
        <f t="shared" si="3"/>
        <v>6557793404.9899998</v>
      </c>
      <c r="G18" s="31">
        <f t="shared" si="3"/>
        <v>6010020496.3400002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1">
        <f t="shared" si="3"/>
        <v>0</v>
      </c>
      <c r="L18" s="31">
        <f t="shared" si="3"/>
        <v>0</v>
      </c>
      <c r="M18" s="32">
        <f t="shared" si="3"/>
        <v>0</v>
      </c>
      <c r="N18" s="19">
        <f t="shared" si="3"/>
        <v>38740507254.542999</v>
      </c>
      <c r="O18" s="22">
        <f t="shared" si="3"/>
        <v>0.99999999999999989</v>
      </c>
    </row>
    <row r="19" spans="1:15" ht="12" customHeight="1" x14ac:dyDescent="0.2">
      <c r="A19" s="4" t="s">
        <v>15</v>
      </c>
      <c r="B19" s="6"/>
      <c r="C19" s="5"/>
      <c r="D19" s="5"/>
      <c r="E19" s="5"/>
      <c r="F19" s="5"/>
      <c r="G19" s="6"/>
      <c r="H19" s="5"/>
      <c r="I19" s="5"/>
      <c r="J19" s="5"/>
      <c r="K19" s="5"/>
      <c r="L19" s="5"/>
      <c r="M19" s="11"/>
      <c r="N19" s="20"/>
      <c r="O19" s="21"/>
    </row>
    <row r="20" spans="1:15" ht="12" customHeight="1" x14ac:dyDescent="0.2">
      <c r="A20" s="7" t="s">
        <v>31</v>
      </c>
      <c r="B20" s="33">
        <v>2912683189.8600001</v>
      </c>
      <c r="C20" s="26">
        <v>3005770165.3299999</v>
      </c>
      <c r="D20" s="26">
        <v>2820765297.04</v>
      </c>
      <c r="E20" s="26">
        <v>3236230376.3400002</v>
      </c>
      <c r="F20" s="26">
        <v>3158636355.6199999</v>
      </c>
      <c r="G20" s="26">
        <v>4163066316.04</v>
      </c>
      <c r="H20" s="26"/>
      <c r="I20" s="26"/>
      <c r="J20" s="26"/>
      <c r="K20" s="26"/>
      <c r="L20" s="26"/>
      <c r="M20" s="35"/>
      <c r="N20" s="33">
        <f>SUM(B20:M20)</f>
        <v>19297151700.23</v>
      </c>
      <c r="O20" s="21">
        <f t="shared" ref="O20:O25" si="4">+N20/$N$26</f>
        <v>0.65817507661148156</v>
      </c>
    </row>
    <row r="21" spans="1:15" ht="12" customHeight="1" x14ac:dyDescent="0.2">
      <c r="A21" s="7" t="s">
        <v>34</v>
      </c>
      <c r="B21" s="33">
        <v>1125620320.8399999</v>
      </c>
      <c r="C21" s="26">
        <v>1158555375.5899999</v>
      </c>
      <c r="D21" s="26">
        <v>1347364359.25</v>
      </c>
      <c r="E21" s="26">
        <v>1485659704.97</v>
      </c>
      <c r="F21" s="26">
        <v>1448267654.45</v>
      </c>
      <c r="G21" s="26">
        <v>1541660537.3399999</v>
      </c>
      <c r="H21" s="26"/>
      <c r="I21" s="26"/>
      <c r="J21" s="26"/>
      <c r="K21" s="26"/>
      <c r="L21" s="26"/>
      <c r="M21" s="35"/>
      <c r="N21" s="33">
        <f>SUM(B21:M21)</f>
        <v>8107127952.4399996</v>
      </c>
      <c r="O21" s="21">
        <f t="shared" si="4"/>
        <v>0.27651280583199656</v>
      </c>
    </row>
    <row r="22" spans="1:15" ht="12" customHeight="1" x14ac:dyDescent="0.2">
      <c r="A22" s="7" t="s">
        <v>35</v>
      </c>
      <c r="B22" s="33">
        <v>0</v>
      </c>
      <c r="C22" s="26">
        <v>2561026.09</v>
      </c>
      <c r="D22" s="26">
        <v>31769.7</v>
      </c>
      <c r="E22" s="26">
        <v>131495.07999999999</v>
      </c>
      <c r="F22" s="26">
        <v>2954303.82</v>
      </c>
      <c r="G22" s="26">
        <v>1616306.44</v>
      </c>
      <c r="H22" s="26"/>
      <c r="I22" s="26"/>
      <c r="J22" s="26"/>
      <c r="K22" s="26"/>
      <c r="L22" s="26"/>
      <c r="M22" s="35"/>
      <c r="N22" s="33">
        <f>SUM(B22:M22)</f>
        <v>7294901.129999999</v>
      </c>
      <c r="O22" s="21">
        <f t="shared" si="4"/>
        <v>2.4880988576431759E-4</v>
      </c>
    </row>
    <row r="23" spans="1:15" ht="12" customHeight="1" x14ac:dyDescent="0.2">
      <c r="A23" s="7" t="s">
        <v>32</v>
      </c>
      <c r="B23" s="33">
        <v>318474042.88</v>
      </c>
      <c r="C23" s="26">
        <v>225467572.83000001</v>
      </c>
      <c r="D23" s="26">
        <v>289510687.35000002</v>
      </c>
      <c r="E23" s="26">
        <v>364255469.00999999</v>
      </c>
      <c r="F23" s="26">
        <v>302087241.38</v>
      </c>
      <c r="G23" s="26">
        <v>407807633.41000003</v>
      </c>
      <c r="H23" s="26"/>
      <c r="I23" s="26"/>
      <c r="J23" s="26"/>
      <c r="K23" s="26"/>
      <c r="L23" s="26"/>
      <c r="M23" s="35"/>
      <c r="N23" s="33">
        <f>SUM(B23:M23)</f>
        <v>1907602646.8600004</v>
      </c>
      <c r="O23" s="21">
        <f t="shared" si="4"/>
        <v>6.5063307670757506E-2</v>
      </c>
    </row>
    <row r="24" spans="1:15" ht="12" customHeight="1" x14ac:dyDescent="0.2">
      <c r="A24" s="7" t="s">
        <v>33</v>
      </c>
      <c r="B24" s="33">
        <v>481930617.94999999</v>
      </c>
      <c r="C24" s="26">
        <v>320899922.06</v>
      </c>
      <c r="D24" s="26">
        <v>866798505.34000003</v>
      </c>
      <c r="E24" s="26">
        <v>1623528718.04</v>
      </c>
      <c r="F24" s="26">
        <v>1271578265.9000001</v>
      </c>
      <c r="G24" s="26">
        <v>624922356.74000001</v>
      </c>
      <c r="H24" s="26"/>
      <c r="I24" s="26"/>
      <c r="J24" s="26"/>
      <c r="K24" s="26"/>
      <c r="L24" s="26"/>
      <c r="M24" s="35"/>
      <c r="N24" s="33">
        <f t="shared" ref="N24:N25" si="5">SUM(B24:M24)</f>
        <v>5189658386.0299997</v>
      </c>
      <c r="O24" s="21">
        <f t="shared" si="4"/>
        <v>0.17700559434229882</v>
      </c>
    </row>
    <row r="25" spans="1:15" ht="12" customHeight="1" thickBot="1" x14ac:dyDescent="0.25">
      <c r="A25" s="7" t="s">
        <v>40</v>
      </c>
      <c r="B25" s="41">
        <v>214233201.58000001</v>
      </c>
      <c r="C25" s="28">
        <v>163066956.72</v>
      </c>
      <c r="D25" s="28">
        <v>229762602.99000001</v>
      </c>
      <c r="E25" s="28">
        <v>251412361.53999999</v>
      </c>
      <c r="F25" s="28">
        <v>209105767.84999999</v>
      </c>
      <c r="G25" s="28">
        <v>177579927.25999999</v>
      </c>
      <c r="H25" s="28"/>
      <c r="I25" s="28"/>
      <c r="J25" s="28"/>
      <c r="K25" s="28"/>
      <c r="L25" s="28"/>
      <c r="M25" s="37"/>
      <c r="N25" s="33">
        <f t="shared" si="5"/>
        <v>1245160817.9400001</v>
      </c>
      <c r="O25" s="21">
        <f t="shared" si="4"/>
        <v>4.24691596704143E-2</v>
      </c>
    </row>
    <row r="26" spans="1:15" s="10" customFormat="1" ht="12" customHeight="1" thickBot="1" x14ac:dyDescent="0.25">
      <c r="A26" s="8" t="s">
        <v>13</v>
      </c>
      <c r="B26" s="15">
        <f t="shared" ref="B26:M26" si="6">SUM(B20:B25)</f>
        <v>5052941373.1099997</v>
      </c>
      <c r="C26" s="31">
        <f t="shared" si="6"/>
        <v>4876321018.6200008</v>
      </c>
      <c r="D26" s="31">
        <f t="shared" si="6"/>
        <v>5554233221.6700001</v>
      </c>
      <c r="E26" s="31">
        <f t="shared" si="6"/>
        <v>6961218124.9800005</v>
      </c>
      <c r="F26" s="31">
        <f t="shared" si="6"/>
        <v>6392629589.0200005</v>
      </c>
      <c r="G26" s="31">
        <f t="shared" si="6"/>
        <v>6916653077.2299995</v>
      </c>
      <c r="H26" s="31">
        <f t="shared" si="6"/>
        <v>0</v>
      </c>
      <c r="I26" s="31">
        <f t="shared" si="6"/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2">
        <f t="shared" si="6"/>
        <v>0</v>
      </c>
      <c r="N26" s="19">
        <f>SUM(N20:N23)</f>
        <v>29319177200.66</v>
      </c>
      <c r="O26" s="22">
        <f>SUM(O20:O23)</f>
        <v>1</v>
      </c>
    </row>
    <row r="27" spans="1:15" ht="12" customHeight="1" thickBot="1" x14ac:dyDescent="0.25">
      <c r="A27" s="7"/>
      <c r="B27" s="6"/>
      <c r="C27" s="5"/>
      <c r="D27" s="5"/>
      <c r="E27" s="5"/>
      <c r="F27" s="5"/>
      <c r="G27" s="6"/>
      <c r="H27" s="5"/>
      <c r="I27" s="5"/>
      <c r="J27" s="5"/>
      <c r="K27" s="5"/>
      <c r="L27" s="5"/>
      <c r="M27" s="11"/>
      <c r="N27" s="11"/>
    </row>
    <row r="28" spans="1:15" ht="12" customHeight="1" thickBot="1" x14ac:dyDescent="0.25">
      <c r="A28" s="4" t="s">
        <v>16</v>
      </c>
      <c r="B28" s="15">
        <f t="shared" ref="B28:N28" si="7">+B18-B26</f>
        <v>1725389375.1100016</v>
      </c>
      <c r="C28" s="14">
        <f t="shared" si="7"/>
        <v>3227647429.3099995</v>
      </c>
      <c r="D28" s="14">
        <f t="shared" si="7"/>
        <v>-248220230.18000031</v>
      </c>
      <c r="E28" s="14">
        <f t="shared" si="7"/>
        <v>-976836959.40700054</v>
      </c>
      <c r="F28" s="14">
        <f t="shared" si="7"/>
        <v>165163815.96999931</v>
      </c>
      <c r="G28" s="14">
        <f t="shared" si="7"/>
        <v>-906632580.88999939</v>
      </c>
      <c r="H28" s="14">
        <f t="shared" si="7"/>
        <v>0</v>
      </c>
      <c r="I28" s="14">
        <f t="shared" si="7"/>
        <v>0</v>
      </c>
      <c r="J28" s="14">
        <f t="shared" si="7"/>
        <v>0</v>
      </c>
      <c r="K28" s="14">
        <f t="shared" si="7"/>
        <v>0</v>
      </c>
      <c r="L28" s="14">
        <f t="shared" si="7"/>
        <v>0</v>
      </c>
      <c r="M28" s="43">
        <f t="shared" si="7"/>
        <v>0</v>
      </c>
      <c r="N28" s="33">
        <f t="shared" si="7"/>
        <v>9421330053.8829994</v>
      </c>
    </row>
    <row r="29" spans="1:15" ht="12" customHeight="1" thickBot="1" x14ac:dyDescent="0.25">
      <c r="A29" s="4"/>
      <c r="B29" s="6"/>
      <c r="C29" s="5"/>
      <c r="D29" s="5"/>
      <c r="E29" s="5"/>
      <c r="F29" s="5"/>
      <c r="G29" s="6"/>
      <c r="H29" s="5"/>
      <c r="I29" s="5"/>
      <c r="J29" s="5"/>
      <c r="K29" s="5"/>
      <c r="L29" s="5"/>
      <c r="M29" s="11"/>
      <c r="N29" s="11"/>
    </row>
    <row r="30" spans="1:15" ht="12" customHeight="1" thickBot="1" x14ac:dyDescent="0.25">
      <c r="A30" s="42" t="s">
        <v>17</v>
      </c>
      <c r="B30" s="15">
        <f t="shared" ref="B30:M30" si="8">+B9+B28</f>
        <v>15523445145.670002</v>
      </c>
      <c r="C30" s="14">
        <f t="shared" si="8"/>
        <v>18751092574.980003</v>
      </c>
      <c r="D30" s="14">
        <f t="shared" si="8"/>
        <v>18502872344.799999</v>
      </c>
      <c r="E30" s="14">
        <f t="shared" si="8"/>
        <v>17526035385.392998</v>
      </c>
      <c r="F30" s="14">
        <f t="shared" si="8"/>
        <v>17691199201.360001</v>
      </c>
      <c r="G30" s="14">
        <f t="shared" si="8"/>
        <v>16784566620.470001</v>
      </c>
      <c r="H30" s="14">
        <f t="shared" si="8"/>
        <v>0</v>
      </c>
      <c r="I30" s="14">
        <f t="shared" si="8"/>
        <v>0</v>
      </c>
      <c r="J30" s="14">
        <f t="shared" si="8"/>
        <v>0</v>
      </c>
      <c r="K30" s="14">
        <f t="shared" si="8"/>
        <v>0</v>
      </c>
      <c r="L30" s="14">
        <f t="shared" si="8"/>
        <v>0</v>
      </c>
      <c r="M30" s="43">
        <f t="shared" si="8"/>
        <v>0</v>
      </c>
      <c r="N30" s="33">
        <f>+M30</f>
        <v>0</v>
      </c>
    </row>
    <row r="31" spans="1:15" ht="12" customHeight="1" x14ac:dyDescent="0.2">
      <c r="A31" s="4"/>
      <c r="B31" s="6"/>
      <c r="C31" s="5"/>
      <c r="D31" s="5"/>
      <c r="E31" s="5"/>
      <c r="F31" s="5"/>
      <c r="G31" s="6"/>
      <c r="H31" s="5"/>
      <c r="I31" s="5"/>
      <c r="J31" s="5"/>
      <c r="K31" s="5"/>
      <c r="L31" s="5"/>
      <c r="M31" s="11"/>
      <c r="N31" s="11"/>
    </row>
    <row r="32" spans="1:15" ht="12" customHeight="1" x14ac:dyDescent="0.2">
      <c r="A32" s="4" t="s">
        <v>18</v>
      </c>
      <c r="B32" s="6"/>
      <c r="C32" s="5"/>
      <c r="D32" s="5"/>
      <c r="E32" s="5"/>
      <c r="F32" s="5"/>
      <c r="G32" s="6"/>
      <c r="H32" s="5"/>
      <c r="I32" s="5"/>
      <c r="J32" s="5"/>
      <c r="K32" s="5"/>
      <c r="L32" s="5"/>
      <c r="M32" s="11"/>
      <c r="N32" s="11"/>
    </row>
    <row r="33" spans="1:14" ht="12" customHeight="1" x14ac:dyDescent="0.2">
      <c r="A33" s="7" t="s">
        <v>23</v>
      </c>
      <c r="B33" s="33">
        <v>41422734.32</v>
      </c>
      <c r="C33" s="26">
        <v>28358715.170000002</v>
      </c>
      <c r="D33" s="26">
        <v>29981815.75</v>
      </c>
      <c r="E33" s="26">
        <v>25333139.489999998</v>
      </c>
      <c r="F33" s="26">
        <v>26672434.309999999</v>
      </c>
      <c r="G33" s="26">
        <v>32831351.73</v>
      </c>
      <c r="H33" s="26"/>
      <c r="I33" s="26"/>
      <c r="J33" s="26"/>
      <c r="K33" s="26"/>
      <c r="L33" s="26"/>
      <c r="M33" s="35"/>
      <c r="N33" s="33">
        <v>0</v>
      </c>
    </row>
    <row r="34" spans="1:14" ht="12" customHeight="1" x14ac:dyDescent="0.2">
      <c r="A34" s="7" t="s">
        <v>24</v>
      </c>
      <c r="B34" s="33">
        <v>461108092.12</v>
      </c>
      <c r="C34" s="26">
        <v>867039339.30999994</v>
      </c>
      <c r="D34" s="26">
        <v>2157264095.9299998</v>
      </c>
      <c r="E34" s="26">
        <v>344333770.94999999</v>
      </c>
      <c r="F34" s="26">
        <v>671998400.70000005</v>
      </c>
      <c r="G34" s="26">
        <v>876801711.53999996</v>
      </c>
      <c r="H34" s="26"/>
      <c r="I34" s="26"/>
      <c r="J34" s="26"/>
      <c r="K34" s="26"/>
      <c r="L34" s="26"/>
      <c r="M34" s="35"/>
      <c r="N34" s="33">
        <v>0</v>
      </c>
    </row>
    <row r="35" spans="1:14" ht="12" customHeight="1" x14ac:dyDescent="0.2">
      <c r="A35" s="7" t="s">
        <v>25</v>
      </c>
      <c r="B35" s="33">
        <v>14517302293.030001</v>
      </c>
      <c r="C35" s="26">
        <v>17194846250.560001</v>
      </c>
      <c r="D35" s="26">
        <v>16284507409.219999</v>
      </c>
      <c r="E35" s="26">
        <v>16272769683.65</v>
      </c>
      <c r="F35" s="26">
        <v>12315066150.52</v>
      </c>
      <c r="G35" s="26">
        <v>13345604583.41</v>
      </c>
      <c r="H35" s="26"/>
      <c r="I35" s="26"/>
      <c r="J35" s="26"/>
      <c r="K35" s="26"/>
      <c r="L35" s="26"/>
      <c r="M35" s="35"/>
      <c r="N35" s="33">
        <v>0</v>
      </c>
    </row>
    <row r="36" spans="1:14" ht="12" customHeight="1" x14ac:dyDescent="0.2">
      <c r="A36" s="7" t="s">
        <v>26</v>
      </c>
      <c r="B36" s="33">
        <v>503612026.19999999</v>
      </c>
      <c r="C36" s="26">
        <v>660848269.94000006</v>
      </c>
      <c r="D36" s="26">
        <v>31119023.899999999</v>
      </c>
      <c r="E36" s="26">
        <v>883598791.29999995</v>
      </c>
      <c r="F36" s="26">
        <v>4677462215.8299999</v>
      </c>
      <c r="G36" s="26">
        <v>2529328973.79</v>
      </c>
      <c r="H36" s="26"/>
      <c r="I36" s="26"/>
      <c r="J36" s="26"/>
      <c r="K36" s="26"/>
      <c r="L36" s="26"/>
      <c r="M36" s="35"/>
      <c r="N36" s="33">
        <v>0</v>
      </c>
    </row>
    <row r="37" spans="1:14" s="10" customFormat="1" ht="12" customHeight="1" thickBot="1" x14ac:dyDescent="0.25">
      <c r="A37" s="8" t="s">
        <v>13</v>
      </c>
      <c r="B37" s="29">
        <f t="shared" ref="B37:N37" si="9">SUM(B33:B36)</f>
        <v>15523445145.670002</v>
      </c>
      <c r="C37" s="9">
        <f t="shared" si="9"/>
        <v>18751092574.98</v>
      </c>
      <c r="D37" s="9">
        <f t="shared" si="9"/>
        <v>18502872344.799999</v>
      </c>
      <c r="E37" s="9">
        <f t="shared" si="9"/>
        <v>17526035385.389999</v>
      </c>
      <c r="F37" s="9">
        <f t="shared" si="9"/>
        <v>17691199201.360001</v>
      </c>
      <c r="G37" s="9">
        <f t="shared" si="9"/>
        <v>16784566620.470001</v>
      </c>
      <c r="H37" s="9">
        <f t="shared" si="9"/>
        <v>0</v>
      </c>
      <c r="I37" s="9">
        <f t="shared" si="9"/>
        <v>0</v>
      </c>
      <c r="J37" s="9">
        <f t="shared" si="9"/>
        <v>0</v>
      </c>
      <c r="K37" s="9">
        <f t="shared" si="9"/>
        <v>0</v>
      </c>
      <c r="L37" s="9">
        <f t="shared" si="9"/>
        <v>0</v>
      </c>
      <c r="M37" s="38">
        <f t="shared" si="9"/>
        <v>0</v>
      </c>
      <c r="N37" s="29">
        <f t="shared" si="9"/>
        <v>0</v>
      </c>
    </row>
    <row r="38" spans="1:14" s="10" customFormat="1" ht="12" customHeight="1" thickBot="1" x14ac:dyDescent="0.25">
      <c r="A38" s="12" t="s">
        <v>19</v>
      </c>
      <c r="B38" s="34">
        <f t="shared" ref="B38:M38" si="10">+B30-B37</f>
        <v>0</v>
      </c>
      <c r="C38" s="13">
        <f t="shared" si="10"/>
        <v>0</v>
      </c>
      <c r="D38" s="13">
        <f t="shared" si="10"/>
        <v>0</v>
      </c>
      <c r="E38" s="14">
        <f t="shared" si="10"/>
        <v>2.99835205078125E-3</v>
      </c>
      <c r="F38" s="14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16">
        <f t="shared" si="10"/>
        <v>0</v>
      </c>
      <c r="M38" s="39">
        <f t="shared" si="10"/>
        <v>0</v>
      </c>
      <c r="N38" s="34">
        <f>+N9+N28-N30</f>
        <v>23219385824.443001</v>
      </c>
    </row>
    <row r="39" spans="1:14" ht="12" customHeight="1" thickBot="1" x14ac:dyDescent="0.25">
      <c r="A39" s="44" t="s">
        <v>41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3" spans="1:14" ht="24.95" customHeight="1" x14ac:dyDescent="0.2">
      <c r="H43" s="1" t="s">
        <v>20</v>
      </c>
    </row>
  </sheetData>
  <mergeCells count="3">
    <mergeCell ref="A2:M2"/>
    <mergeCell ref="A39:M39"/>
    <mergeCell ref="B1:M1"/>
  </mergeCells>
  <printOptions horizontalCentered="1" verticalCentered="1"/>
  <pageMargins left="0.19685039370078741" right="0.19685039370078741" top="0.39370078740157483" bottom="0.59055118110236227" header="0" footer="0.19685039370078741"/>
  <pageSetup paperSize="9" scale="71" orientation="landscape" r:id="rId1"/>
  <headerFooter alignWithMargins="0">
    <oddFooter>&amp;C&amp;D - &amp;T&amp;R&amp;P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BALANCES DE TESORERÍA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patente</dc:creator>
  <cp:lastModifiedBy>Usuario</cp:lastModifiedBy>
  <cp:lastPrinted>2026-07-15T16:51:52Z</cp:lastPrinted>
  <dcterms:created xsi:type="dcterms:W3CDTF">2019-03-06T13:33:48Z</dcterms:created>
  <dcterms:modified xsi:type="dcterms:W3CDTF">2026-07-15T16:52:29Z</dcterms:modified>
</cp:coreProperties>
</file>